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Feuil1" sheetId="1" r:id="rId1"/>
    <sheet name="Feuil2" sheetId="2" r:id="rId2"/>
    <sheet name="Feuil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<sst xmlns="http://schemas.openxmlformats.org/spreadsheetml/2006/main" count="23" uniqueCount="23">
  <si>
    <t>Chlorite</t>
  </si>
  <si>
    <t>Hornblende</t>
  </si>
  <si>
    <t>Masse d'une mole de minéral</t>
  </si>
  <si>
    <t>Quartz</t>
  </si>
  <si>
    <t>plagioclase</t>
  </si>
  <si>
    <t>biotite</t>
  </si>
  <si>
    <t>pyroxène</t>
  </si>
  <si>
    <t>olivine</t>
  </si>
  <si>
    <t>SiO2</t>
  </si>
  <si>
    <t>Si2Al2O8CaNa</t>
  </si>
  <si>
    <t>KMg,Fe4Al3Si3 O12 F2</t>
  </si>
  <si>
    <t>Si2O6CaMg</t>
  </si>
  <si>
    <t>SiO4Mg2Fe2</t>
  </si>
  <si>
    <t>% des minéraux</t>
  </si>
  <si>
    <t>Evaluer la quantité d'eau dans un kg de gabbro du Chenaillet</t>
  </si>
  <si>
    <t>Masse des minéraux présents</t>
  </si>
  <si>
    <t>Masse d'OH dans un Kg de roche</t>
  </si>
  <si>
    <t>% en 3D</t>
  </si>
  <si>
    <t>% en 3D ramené à 100</t>
  </si>
  <si>
    <t xml:space="preserve"> (Mg,Al,Fe)6(Si,Al)4O10(OH)8</t>
  </si>
  <si>
    <t xml:space="preserve"> Ca2Na(Mg,Fe)4(Al,Fe,Ti)3Si8O22(OH)2</t>
  </si>
  <si>
    <t>Masse d'OH- pour une mole</t>
  </si>
  <si>
    <t>Masse d'OH-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</si>
</sst>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2" borderId="0" xfId="0" applyNumberFormat="1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 shrinkToFit="1"/>
    </xf>
    <xf numFmtId="2" fontId="6" fillId="4" borderId="2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 shrinkToFit="1"/>
    </xf>
    <xf numFmtId="2" fontId="6" fillId="4" borderId="3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 wrapText="1" shrinkToFit="1"/>
    </xf>
    <xf numFmtId="2" fontId="1" fillId="6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11</xdr:row>
      <xdr:rowOff>9525</xdr:rowOff>
    </xdr:from>
    <xdr:to>
      <xdr:col>9</xdr:col>
      <xdr:colOff>723900</xdr:colOff>
      <xdr:row>54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343150"/>
          <a:ext cx="9944100" cy="702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zoomScale="75" zoomScaleNormal="75" workbookViewId="0" topLeftCell="A1">
      <selection activeCell="L10" sqref="L10"/>
    </sheetView>
  </sheetViews>
  <sheetFormatPr defaultColWidth="11.421875" defaultRowHeight="12.75"/>
  <cols>
    <col min="1" max="1" width="11.421875" style="1" customWidth="1"/>
    <col min="2" max="2" width="19.140625" style="1" customWidth="1"/>
    <col min="3" max="3" width="40.7109375" style="1" customWidth="1"/>
    <col min="4" max="4" width="12.00390625" style="1" customWidth="1"/>
    <col min="5" max="5" width="11.00390625" style="1" customWidth="1"/>
    <col min="6" max="6" width="13.28125" style="1" customWidth="1"/>
    <col min="7" max="7" width="11.57421875" style="1" customWidth="1"/>
    <col min="8" max="8" width="11.421875" style="1" customWidth="1"/>
    <col min="9" max="9" width="15.8515625" style="1" customWidth="1"/>
    <col min="10" max="11" width="11.57421875" style="1" bestFit="1" customWidth="1"/>
    <col min="12" max="16384" width="11.421875" style="1" customWidth="1"/>
  </cols>
  <sheetData>
    <row r="1" spans="2:11" ht="33.75">
      <c r="B1" s="3" t="s">
        <v>14</v>
      </c>
      <c r="C1" s="4"/>
      <c r="D1" s="4"/>
      <c r="E1" s="4"/>
      <c r="F1" s="4"/>
      <c r="G1" s="4"/>
      <c r="H1" s="4"/>
      <c r="I1" s="4"/>
      <c r="J1" s="4"/>
      <c r="K1" s="4"/>
    </row>
    <row r="2" spans="2:11" ht="33.75">
      <c r="B2" s="4"/>
      <c r="C2" s="4"/>
      <c r="D2" s="5" t="s">
        <v>13</v>
      </c>
      <c r="E2" s="5" t="s">
        <v>17</v>
      </c>
      <c r="F2" s="5" t="s">
        <v>18</v>
      </c>
      <c r="G2" s="5" t="s">
        <v>2</v>
      </c>
      <c r="H2" s="5" t="s">
        <v>15</v>
      </c>
      <c r="I2" s="5" t="s">
        <v>21</v>
      </c>
      <c r="J2" s="5" t="s">
        <v>22</v>
      </c>
      <c r="K2" s="5" t="s">
        <v>16</v>
      </c>
    </row>
    <row r="3" spans="2:11" ht="12.75">
      <c r="B3" s="6" t="s">
        <v>0</v>
      </c>
      <c r="C3" s="7" t="s">
        <v>19</v>
      </c>
      <c r="D3" s="8">
        <v>33.4</v>
      </c>
      <c r="E3" s="7">
        <f>SQRT(D3/100)^3*100</f>
        <v>19.30277285780465</v>
      </c>
      <c r="F3" s="7">
        <f>E3/$E$10*100</f>
        <v>23.568051440434857</v>
      </c>
      <c r="G3" s="8">
        <f>6*(24+27+56)+4*(28+27)+10*16+8*(16+1)</f>
        <v>1158</v>
      </c>
      <c r="H3" s="7">
        <f>G3*D3/100</f>
        <v>386.772</v>
      </c>
      <c r="I3" s="7">
        <f>17*8</f>
        <v>136</v>
      </c>
      <c r="J3" s="9">
        <f>17*8*D3/100*F3/100</f>
        <v>10.70555168630313</v>
      </c>
      <c r="K3" s="5"/>
    </row>
    <row r="4" spans="2:11" ht="12.75">
      <c r="B4" s="6" t="s">
        <v>1</v>
      </c>
      <c r="C4" s="7" t="s">
        <v>20</v>
      </c>
      <c r="D4" s="8">
        <v>38.3</v>
      </c>
      <c r="E4" s="7">
        <f>SQRT(D4/100)^3*100</f>
        <v>23.702718620445204</v>
      </c>
      <c r="F4" s="7">
        <f>E4/$E$10*100</f>
        <v>28.94024065039636</v>
      </c>
      <c r="G4" s="8">
        <f>2*40+23+4*(24+56)+3*(27+56+48)+8*28+22*16+2*16+2</f>
        <v>1426</v>
      </c>
      <c r="H4" s="7">
        <f aca="true" t="shared" si="0" ref="H4:H9">G4*D4/100</f>
        <v>546.1579999999999</v>
      </c>
      <c r="I4" s="7">
        <f>17*2</f>
        <v>34</v>
      </c>
      <c r="J4" s="9">
        <f>17*2*D4/100*F4/100</f>
        <v>3.7685981374946134</v>
      </c>
      <c r="K4" s="5"/>
    </row>
    <row r="5" spans="2:11" ht="12.75">
      <c r="B5" s="6" t="s">
        <v>3</v>
      </c>
      <c r="C5" s="7" t="s">
        <v>8</v>
      </c>
      <c r="D5" s="8">
        <v>0</v>
      </c>
      <c r="E5" s="7">
        <f>SQRT(D5/100)^3*100</f>
        <v>0</v>
      </c>
      <c r="F5" s="7">
        <f>E5/$E$10*100</f>
        <v>0</v>
      </c>
      <c r="G5" s="8">
        <f>28+2*16</f>
        <v>60</v>
      </c>
      <c r="H5" s="7">
        <f t="shared" si="0"/>
        <v>0</v>
      </c>
      <c r="I5" s="7">
        <v>0</v>
      </c>
      <c r="J5" s="5"/>
      <c r="K5" s="5"/>
    </row>
    <row r="6" spans="2:11" ht="12.75">
      <c r="B6" s="6" t="s">
        <v>4</v>
      </c>
      <c r="C6" s="7" t="s">
        <v>9</v>
      </c>
      <c r="D6" s="8">
        <v>44.9</v>
      </c>
      <c r="E6" s="7">
        <f>SQRT(D6/100)^3*100</f>
        <v>30.086350559680707</v>
      </c>
      <c r="F6" s="7">
        <f>E6/$E$10*100</f>
        <v>36.73444550526384</v>
      </c>
      <c r="G6" s="8">
        <f>2*28+2*27+16*8+40+23</f>
        <v>301</v>
      </c>
      <c r="H6" s="7">
        <f t="shared" si="0"/>
        <v>135.149</v>
      </c>
      <c r="I6" s="7">
        <v>0</v>
      </c>
      <c r="J6" s="5"/>
      <c r="K6" s="5"/>
    </row>
    <row r="7" spans="2:11" ht="12.75">
      <c r="B7" s="6" t="s">
        <v>5</v>
      </c>
      <c r="C7" s="7" t="s">
        <v>10</v>
      </c>
      <c r="D7" s="8">
        <v>0</v>
      </c>
      <c r="E7" s="7">
        <f>SQRT(D7/100)^3*100</f>
        <v>0</v>
      </c>
      <c r="F7" s="7">
        <f>E7/$E$10*100</f>
        <v>0</v>
      </c>
      <c r="G7" s="8">
        <f>39+24+56*4+27*3+28*3+12*16+19*2</f>
        <v>682</v>
      </c>
      <c r="H7" s="7">
        <f t="shared" si="0"/>
        <v>0</v>
      </c>
      <c r="I7" s="7">
        <v>0</v>
      </c>
      <c r="J7" s="5"/>
      <c r="K7" s="5"/>
    </row>
    <row r="8" spans="2:11" ht="12.75">
      <c r="B8" s="6" t="s">
        <v>6</v>
      </c>
      <c r="C8" s="7" t="s">
        <v>11</v>
      </c>
      <c r="D8" s="8">
        <v>19.8</v>
      </c>
      <c r="E8" s="7">
        <f>SQRT(D8/100)^3*100</f>
        <v>8.81044380266965</v>
      </c>
      <c r="F8" s="7">
        <f>E8/$E$10*100</f>
        <v>10.757262403904944</v>
      </c>
      <c r="G8" s="8">
        <f>28*2+16*6+40+24</f>
        <v>216</v>
      </c>
      <c r="H8" s="7">
        <f t="shared" si="0"/>
        <v>42.768</v>
      </c>
      <c r="I8" s="7">
        <v>0</v>
      </c>
      <c r="J8" s="5"/>
      <c r="K8" s="5"/>
    </row>
    <row r="9" spans="2:11" ht="13.5" thickBot="1">
      <c r="B9" s="10" t="s">
        <v>7</v>
      </c>
      <c r="C9" s="11" t="s">
        <v>12</v>
      </c>
      <c r="D9" s="8">
        <v>0</v>
      </c>
      <c r="E9" s="7">
        <f>SQRT(D9/100)^3*100</f>
        <v>0</v>
      </c>
      <c r="F9" s="7">
        <f>E9/$E$10*100</f>
        <v>0</v>
      </c>
      <c r="G9" s="8">
        <f>28+16*4+24+24+56*2</f>
        <v>252</v>
      </c>
      <c r="H9" s="7">
        <f t="shared" si="0"/>
        <v>0</v>
      </c>
      <c r="I9" s="12">
        <v>0</v>
      </c>
      <c r="J9" s="13"/>
      <c r="K9" s="13"/>
    </row>
    <row r="10" spans="2:11" ht="13.5" thickBot="1">
      <c r="B10" s="4"/>
      <c r="C10" s="4"/>
      <c r="D10" s="4"/>
      <c r="E10" s="4">
        <f>SUM(E3:E9)</f>
        <v>81.90228584060021</v>
      </c>
      <c r="F10" s="4"/>
      <c r="G10" s="4"/>
      <c r="H10" s="14">
        <f>SUM(H3:H9)</f>
        <v>1110.8469999999998</v>
      </c>
      <c r="I10" s="14"/>
      <c r="J10" s="14">
        <f>SUM(J3:J9)</f>
        <v>14.474149823797744</v>
      </c>
      <c r="K10" s="14">
        <f>J10/H10*1000</f>
        <v>13.029832032492095</v>
      </c>
    </row>
    <row r="12" ht="12.75"/>
    <row r="13" spans="3:5" ht="12.75">
      <c r="C13" s="2"/>
      <c r="D13" s="2"/>
      <c r="E13" s="2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Eleve</cp:lastModifiedBy>
  <cp:lastPrinted>2006-12-05T14:20:55Z</cp:lastPrinted>
  <dcterms:created xsi:type="dcterms:W3CDTF">2006-12-02T16:04:01Z</dcterms:created>
  <dcterms:modified xsi:type="dcterms:W3CDTF">2006-12-05T15:13:19Z</dcterms:modified>
  <cp:category/>
  <cp:version/>
  <cp:contentType/>
  <cp:contentStatus/>
</cp:coreProperties>
</file>